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asuch.sharepoint.com/sites/NICER/Sdilene dokumenty/General/Tematické složky/Horizontální agenda (LaF NCPs)/Legal/Konzultace/MSCA/"/>
    </mc:Choice>
  </mc:AlternateContent>
  <xr:revisionPtr revIDLastSave="585" documentId="8_{834FB731-24FA-4FF5-9563-E6D039381623}" xr6:coauthVersionLast="47" xr6:coauthVersionMax="47" xr10:uidLastSave="{FEBF5386-F72B-4323-98B7-201F7D2EA94D}"/>
  <bookViews>
    <workbookView xWindow="-120" yWindow="-16320" windowWidth="29040" windowHeight="15720" xr2:uid="{00000000-000D-0000-FFFF-FFFF00000000}"/>
  </bookViews>
  <sheets>
    <sheet name="Calculato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1" l="1"/>
  <c r="B12" i="1" s="1"/>
  <c r="B14" i="1" s="1"/>
  <c r="B17" i="1" l="1"/>
  <c r="B26" i="1" s="1"/>
  <c r="B21" i="1" l="1"/>
  <c r="B22" i="1" s="1"/>
  <c r="B24" i="1" s="1"/>
  <c r="B25" i="1"/>
  <c r="B27" i="1" s="1"/>
  <c r="B19" i="1"/>
  <c r="B18" i="1"/>
  <c r="B20" i="1" l="1"/>
  <c r="B28" i="1"/>
</calcChain>
</file>

<file path=xl/sharedStrings.xml><?xml version="1.0" encoding="utf-8"?>
<sst xmlns="http://schemas.openxmlformats.org/spreadsheetml/2006/main" count="39" uniqueCount="38">
  <si>
    <t>Living allowance (€)</t>
  </si>
  <si>
    <t>Correction coefficient CZ (CCC)</t>
  </si>
  <si>
    <t>Living allowance after CCC (€)</t>
  </si>
  <si>
    <t>Mobility allowance (€)</t>
  </si>
  <si>
    <t>Total monthly allowances (€)</t>
  </si>
  <si>
    <t>SALARY CALCULATION (CZK)</t>
  </si>
  <si>
    <t>Gross salary</t>
  </si>
  <si>
    <t>Employer – Health insurance (9%)</t>
  </si>
  <si>
    <t>Employer – Social insurance (24.8%)</t>
  </si>
  <si>
    <t>Income tax base</t>
  </si>
  <si>
    <t>Income tax advance (15%)</t>
  </si>
  <si>
    <t>Tax advance after credits</t>
  </si>
  <si>
    <t>Employee – Health insurance (4.5%)</t>
  </si>
  <si>
    <t>Basic personal tax credit (if applicable)</t>
  </si>
  <si>
    <t>Total monthly allowances (CZK)</t>
  </si>
  <si>
    <t xml:space="preserve">HOW TO USE THIS CALCULATOR: Enter data in light-blue cells. The grey cells are calculated automatically. </t>
  </si>
  <si>
    <t>Exchange rate (1 EUR = XX.XXX CZK)</t>
  </si>
  <si>
    <t>Employer – Total contributions (33.8%)</t>
  </si>
  <si>
    <t>Employee – Social insurance (7.1%)</t>
  </si>
  <si>
    <t>Employee – Total deductions (11.6%)</t>
  </si>
  <si>
    <t>Family allowance (€) (if applicable)</t>
  </si>
  <si>
    <t>Estimated net salary</t>
  </si>
  <si>
    <t>See the respective MSCA Work Programme; Contributions for the recruited researchers per person-month</t>
  </si>
  <si>
    <t xml:space="preserve">See the respective MSCA Work Programme; Contributions for the recruited researchers per person-month; Only if the researcher has or acquires family obligations during the action duration. </t>
  </si>
  <si>
    <r>
      <t xml:space="preserve">CONTRIBUTIONS FOR RECRUITED RESEARCHERS </t>
    </r>
    <r>
      <rPr>
        <sz val="11"/>
        <color theme="1"/>
        <rFont val="Calibri"/>
        <family val="2"/>
        <charset val="238"/>
        <scheme val="minor"/>
      </rPr>
      <t>per person-month</t>
    </r>
  </si>
  <si>
    <t>Indicative Salary Calculator for Czechia</t>
  </si>
  <si>
    <r>
      <t xml:space="preserve">Disclaimer: </t>
    </r>
    <r>
      <rPr>
        <i/>
        <sz val="11"/>
        <color theme="0" tint="-0.499984740745262"/>
        <rFont val="Calibri"/>
        <family val="2"/>
        <charset val="238"/>
        <scheme val="minor"/>
      </rPr>
      <t xml:space="preserve">This calculator was developed in 2026 by the Czech Legal and Financial NCPs and is intended for indicative purposes only. It illustrates the taxation and mandatory employer and employee contributions applicable in Czechia. The calculator is designed for cases where the host institution pays the Living Allowance, Mobility Allowance and, where applicable, the Family Allowance as part of the researcher’s salary. Users should verify that all parameters used in the calculation, including the applicable rates of mandatory employer and employee contributions and taxation, remain valid at the time of use. The calculation includes statutory employer social security and health insurance contributions but does not account for other organisation-specific personnel costs, such as contributions to the Fund for Cultural and Social Needs (FKSP), a social fund, or similar costs. </t>
    </r>
  </si>
  <si>
    <t>The calculation assumes that the researcher has signed the Czech taxpayer declaration with this employer and claims the basic personal tax credit of CZK 2,570 per month. The actual amount of tax and net salary may differ depending on whether the declaration has been signed and whether the researcher claims any additional tax credits or child tax benefits.</t>
  </si>
  <si>
    <t>https://www.ecb.europa.eu/stats/policy_and_exchange_rates/euro_reference_exchange_rates/html/eurofxref-graph-czk.en.html</t>
  </si>
  <si>
    <t>2021–2023 calls: 0,791; 2024–2025 calls: 0,941; 2026–2027 calls: 0,974. Choose the CCC applicable to the respective call.</t>
  </si>
  <si>
    <t>7.1% from 1 January 2024; 6.5% until 31 December 2023.</t>
  </si>
  <si>
    <t>Horizon Europe MSCA: Contributions for Recruited Researchers</t>
  </si>
  <si>
    <t>Total contributions for the recruited researcher for the reporting period = total monthly allowances × number of eligible person-months declared for the reporting period in the Mobility Declaration.</t>
  </si>
  <si>
    <t>The calculation assumes that the researcher's taxable monthly income does not exceed the threshold for application of the higher 23% income tax rate.</t>
  </si>
  <si>
    <t>HE MSCA Financial Guide</t>
  </si>
  <si>
    <t>https://ec.europa.eu/info/funding-tenders/opportunities/docs/2021-2027/horizon/guidance/horizon-msca-financial-guide_en.pdf</t>
  </si>
  <si>
    <r>
      <rPr>
        <i/>
        <sz val="11"/>
        <color rgb="FF000000"/>
        <rFont val="Aptos Narrow"/>
        <family val="2"/>
      </rPr>
      <t>*</t>
    </r>
    <r>
      <rPr>
        <i/>
        <sz val="11"/>
        <color rgb="FF000000"/>
        <rFont val="Calibri"/>
        <family val="2"/>
        <charset val="238"/>
        <scheme val="minor"/>
      </rPr>
      <t>ECB online exchange rate tool</t>
    </r>
  </si>
  <si>
    <t>For the purposes of financial reporting, amounts accounted for in CZK are converted into EUR using the average of the daily ECB exchange rates over the relevant reporting period (*see the ECB online exchange rate tool). As this rate is known only after the reporting period ends, the employment contract may use a temporary/conservative exchange rate for monthly salary payments. If this results in a shortfall, the beneficiary must pay the outstanding amount to the researcher once the applicable average ECB exchange rate is known, or no later than the end of the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</si>
</sst>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4">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238"/>
    </font>
    <font>
      <b/>
      <sz val="11"/>
      <color rgb="FF000000"/>
      <name val="Calibri"/>
      <family val="2"/>
      <charset val="238"/>
      <scheme val="minor"/>
    </font>
    <font>
      <i/>
      <sz val="11"/>
      <color theme="1"/>
      <name val="Calibri"/>
      <family val="2"/>
      <charset val="238"/>
      <scheme val="minor"/>
    </font>
    <font>
      <sz val="11"/>
      <name val="Carlito"/>
    </font>
    <font>
      <b/>
      <sz val="11"/>
      <color rgb="FFF3313F"/>
      <name val="Calibri"/>
      <family val="2"/>
      <charset val="238"/>
      <scheme val="minor"/>
    </font>
    <font>
      <b/>
      <i/>
      <sz val="11"/>
      <color theme="0" tint="-0.499984740745262"/>
      <name val="Calibri"/>
      <family val="2"/>
      <charset val="238"/>
      <scheme val="minor"/>
    </font>
    <font>
      <i/>
      <sz val="11"/>
      <color theme="0" tint="-0.499984740745262"/>
      <name val="Calibri"/>
      <family val="2"/>
      <charset val="238"/>
      <scheme val="minor"/>
    </font>
    <font>
      <i/>
      <sz val="12"/>
      <color theme="1"/>
      <name val="Aptos"/>
      <family val="2"/>
    </font>
    <font>
      <u/>
      <sz val="11"/>
      <color theme="10"/>
      <name val="Calibri"/>
      <family val="2"/>
      <scheme val="minor"/>
    </font>
    <font>
      <b/>
      <sz val="12"/>
      <color theme="1"/>
      <name val="Calibri"/>
      <family val="2"/>
      <charset val="238"/>
      <scheme val="minor"/>
    </font>
    <font>
      <i/>
      <sz val="12"/>
      <color theme="1"/>
      <name val="Calibri"/>
      <family val="2"/>
      <charset val="238"/>
      <scheme val="minor"/>
    </font>
    <font>
      <i/>
      <sz val="11"/>
      <color rgb="FF000000"/>
      <name val="Calibri"/>
      <family val="2"/>
      <charset val="238"/>
      <scheme val="minor"/>
    </font>
    <font>
      <i/>
      <sz val="11"/>
      <color rgb="FF000000"/>
      <name val="Aptos Narrow"/>
      <family val="2"/>
    </font>
    <font>
      <i/>
      <u/>
      <sz val="11"/>
      <color theme="10"/>
      <name val="Calibri"/>
      <family val="2"/>
      <charset val="238"/>
      <scheme val="minor"/>
    </font>
  </fonts>
  <fills count="7">
    <fill>
      <patternFill patternType="none"/>
    </fill>
    <fill>
      <patternFill patternType="gray125"/>
    </fill>
    <fill>
      <patternFill patternType="solid">
        <fgColor theme="0"/>
        <bgColor rgb="FFFFFFCC"/>
      </patternFill>
    </fill>
    <fill>
      <patternFill patternType="solid">
        <fgColor rgb="FFCBCECF"/>
        <bgColor rgb="FFCCFFFF"/>
      </patternFill>
    </fill>
    <fill>
      <patternFill patternType="solid">
        <fgColor rgb="FFCBCECF"/>
        <bgColor indexed="64"/>
      </patternFill>
    </fill>
    <fill>
      <patternFill patternType="solid">
        <fgColor rgb="FFD5F2FF"/>
        <bgColor rgb="FFCCFFFF"/>
      </patternFill>
    </fill>
    <fill>
      <patternFill patternType="solid">
        <fgColor theme="7" tint="0.79998168889431442"/>
        <bgColor indexed="64"/>
      </patternFill>
    </fill>
  </fills>
  <borders count="8">
    <border>
      <left/>
      <right/>
      <top/>
      <bottom/>
      <diagonal/>
    </border>
    <border>
      <left style="thin">
        <color auto="1"/>
      </left>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auto="1"/>
      </bottom>
      <diagonal/>
    </border>
  </borders>
  <cellStyleXfs count="5">
    <xf numFmtId="0" fontId="0" fillId="0" borderId="0"/>
    <xf numFmtId="0" fontId="10" fillId="0" borderId="0"/>
    <xf numFmtId="0" fontId="13" fillId="0" borderId="0"/>
    <xf numFmtId="0" fontId="13" fillId="0" borderId="0"/>
    <xf numFmtId="0" fontId="18" fillId="0" borderId="0" applyNumberFormat="0" applyFill="0" applyBorder="0" applyAlignment="0" applyProtection="0"/>
  </cellStyleXfs>
  <cellXfs count="37">
    <xf numFmtId="0" fontId="0" fillId="0" borderId="0" xfId="0"/>
    <xf numFmtId="0" fontId="11" fillId="2" borderId="1" xfId="1" applyFont="1" applyFill="1" applyBorder="1" applyAlignment="1">
      <alignment vertical="center"/>
    </xf>
    <xf numFmtId="0" fontId="9" fillId="2" borderId="1" xfId="1" applyFont="1" applyFill="1" applyBorder="1" applyAlignment="1">
      <alignment vertical="center"/>
    </xf>
    <xf numFmtId="0" fontId="14" fillId="0" borderId="0" xfId="0" applyFont="1"/>
    <xf numFmtId="0" fontId="15" fillId="0" borderId="0" xfId="1" applyFont="1" applyAlignment="1">
      <alignment wrapText="1"/>
    </xf>
    <xf numFmtId="0" fontId="8" fillId="5" borderId="2" xfId="1" applyFont="1" applyFill="1" applyBorder="1" applyAlignment="1" applyProtection="1">
      <alignment vertical="center"/>
      <protection locked="0"/>
    </xf>
    <xf numFmtId="0" fontId="8" fillId="2" borderId="1" xfId="1" applyFont="1" applyFill="1" applyBorder="1" applyAlignment="1">
      <alignment vertical="center"/>
    </xf>
    <xf numFmtId="0" fontId="8" fillId="5" borderId="7" xfId="1" applyFont="1" applyFill="1" applyBorder="1" applyAlignment="1" applyProtection="1">
      <alignment vertical="center"/>
      <protection locked="0"/>
    </xf>
    <xf numFmtId="0" fontId="8" fillId="0" borderId="0" xfId="0" applyFont="1"/>
    <xf numFmtId="0" fontId="8" fillId="3" borderId="2" xfId="1" applyFont="1" applyFill="1" applyBorder="1" applyAlignment="1">
      <alignment vertical="center"/>
    </xf>
    <xf numFmtId="0" fontId="8" fillId="5" borderId="3" xfId="1" applyFont="1" applyFill="1" applyBorder="1" applyAlignment="1" applyProtection="1">
      <alignment vertical="center"/>
      <protection locked="0"/>
    </xf>
    <xf numFmtId="1" fontId="8" fillId="3" borderId="2" xfId="1" applyNumberFormat="1" applyFont="1" applyFill="1" applyBorder="1"/>
    <xf numFmtId="164" fontId="8" fillId="5" borderId="6" xfId="1" applyNumberFormat="1" applyFont="1" applyFill="1" applyBorder="1" applyAlignment="1" applyProtection="1">
      <alignment horizontal="right" vertical="center"/>
      <protection locked="0"/>
    </xf>
    <xf numFmtId="1" fontId="8" fillId="4" borderId="4" xfId="1" applyNumberFormat="1" applyFont="1" applyFill="1" applyBorder="1" applyAlignment="1">
      <alignment vertical="center"/>
    </xf>
    <xf numFmtId="1" fontId="8" fillId="3" borderId="5" xfId="1" applyNumberFormat="1" applyFont="1" applyFill="1" applyBorder="1" applyAlignment="1">
      <alignment vertical="center"/>
    </xf>
    <xf numFmtId="1" fontId="8" fillId="3" borderId="2" xfId="1" applyNumberFormat="1" applyFont="1" applyFill="1" applyBorder="1" applyAlignment="1">
      <alignment vertical="center"/>
    </xf>
    <xf numFmtId="1" fontId="8" fillId="3" borderId="2" xfId="1" applyNumberFormat="1" applyFont="1" applyFill="1" applyBorder="1" applyAlignment="1">
      <alignment horizontal="right" vertical="center"/>
    </xf>
    <xf numFmtId="1" fontId="8" fillId="3" borderId="3" xfId="1" applyNumberFormat="1" applyFont="1" applyFill="1" applyBorder="1" applyAlignment="1">
      <alignment vertical="center"/>
    </xf>
    <xf numFmtId="1" fontId="8" fillId="4" borderId="4" xfId="1" applyNumberFormat="1" applyFont="1" applyFill="1" applyBorder="1" applyAlignment="1">
      <alignment horizontal="right" vertical="center"/>
    </xf>
    <xf numFmtId="0" fontId="8" fillId="0" borderId="0" xfId="1" applyFont="1" applyAlignment="1">
      <alignment wrapText="1"/>
    </xf>
    <xf numFmtId="0" fontId="7" fillId="2" borderId="1" xfId="1" applyFont="1" applyFill="1" applyBorder="1" applyAlignment="1">
      <alignment vertical="center"/>
    </xf>
    <xf numFmtId="0" fontId="6" fillId="2" borderId="1" xfId="1" applyFont="1" applyFill="1" applyBorder="1" applyAlignment="1">
      <alignment vertical="center"/>
    </xf>
    <xf numFmtId="0" fontId="5" fillId="2" borderId="1" xfId="1" applyFont="1" applyFill="1" applyBorder="1" applyAlignment="1">
      <alignment vertical="center"/>
    </xf>
    <xf numFmtId="0" fontId="9" fillId="0" borderId="0" xfId="0" applyFont="1"/>
    <xf numFmtId="0" fontId="4" fillId="0" borderId="0" xfId="0" applyFont="1"/>
    <xf numFmtId="0" fontId="17" fillId="0" borderId="0" xfId="0" applyFont="1" applyAlignment="1">
      <alignment vertical="center"/>
    </xf>
    <xf numFmtId="0" fontId="18" fillId="6" borderId="0" xfId="4" applyFill="1"/>
    <xf numFmtId="0" fontId="12" fillId="6" borderId="0" xfId="1" applyFont="1" applyFill="1"/>
    <xf numFmtId="1" fontId="9" fillId="3" borderId="4" xfId="1" applyNumberFormat="1" applyFont="1" applyFill="1" applyBorder="1" applyAlignment="1">
      <alignment vertical="center"/>
    </xf>
    <xf numFmtId="0" fontId="3" fillId="0" borderId="0" xfId="0" applyFont="1"/>
    <xf numFmtId="0" fontId="2" fillId="0" borderId="0" xfId="0" applyFont="1" applyAlignment="1">
      <alignment horizontal="left"/>
    </xf>
    <xf numFmtId="0" fontId="2" fillId="0" borderId="0" xfId="0" applyFont="1"/>
    <xf numFmtId="0" fontId="19" fillId="0" borderId="0" xfId="0" applyFont="1" applyAlignment="1">
      <alignment vertical="center"/>
    </xf>
    <xf numFmtId="0" fontId="20" fillId="0" borderId="0" xfId="0" applyFont="1" applyAlignment="1">
      <alignment vertical="center"/>
    </xf>
    <xf numFmtId="0" fontId="21" fillId="6" borderId="0" xfId="1" applyFont="1" applyFill="1" applyAlignment="1">
      <alignment vertical="center"/>
    </xf>
    <xf numFmtId="0" fontId="12" fillId="6" borderId="0" xfId="0" applyFont="1" applyFill="1"/>
    <xf numFmtId="0" fontId="23" fillId="6" borderId="0" xfId="4" applyFont="1" applyFill="1"/>
  </cellXfs>
  <cellStyles count="5">
    <cellStyle name="Hypertextový odkaz" xfId="4" builtinId="8"/>
    <cellStyle name="Normal" xfId="3" xr:uid="{D5E848E3-E3C4-4B87-ACA7-80D896CCA677}"/>
    <cellStyle name="Normální" xfId="0" builtinId="0"/>
    <cellStyle name="Normální 2" xfId="1" xr:uid="{89D908F5-EF27-401F-AD9A-ECCAE23721E6}"/>
    <cellStyle name="Normální 3" xfId="2" xr:uid="{896E8F19-4C1E-4F34-B6C4-B278C5E35720}"/>
  </cellStyles>
  <dxfs count="0"/>
  <tableStyles count="0" defaultTableStyle="TableStyleMedium2" defaultPivotStyle="PivotStyleLight16"/>
  <colors>
    <mruColors>
      <color rgb="FFF9A1A1"/>
      <color rgb="FF4519E7"/>
      <color rgb="FFF3313F"/>
      <color rgb="FFD5F2FF"/>
      <color rgb="FFF66A6A"/>
      <color rgb="FFEFFAFF"/>
      <color rgb="FFCBCE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cb.europa.eu/stats/policy_and_exchange_rates/euro_reference_exchange_rates/html/eurofxref-graph-czk.en.html" TargetMode="External"/><Relationship Id="rId1" Type="http://schemas.openxmlformats.org/officeDocument/2006/relationships/hyperlink" Target="https://ec.europa.eu/info/funding-tenders/opportunities/docs/2021-2027/horizon/guidance/horizon-msca-financial-guide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tabSelected="1" zoomScale="120" zoomScaleNormal="120" workbookViewId="0">
      <selection activeCell="C19" sqref="C19"/>
    </sheetView>
  </sheetViews>
  <sheetFormatPr defaultRowHeight="15"/>
  <cols>
    <col min="1" max="1" width="45" customWidth="1"/>
    <col min="2" max="2" width="35.42578125" customWidth="1"/>
    <col min="3" max="3" width="87" customWidth="1"/>
  </cols>
  <sheetData>
    <row r="1" spans="1:6" ht="15.75">
      <c r="A1" s="32" t="s">
        <v>31</v>
      </c>
      <c r="B1" s="31"/>
    </row>
    <row r="2" spans="1:6" ht="15.75">
      <c r="A2" s="33" t="s">
        <v>25</v>
      </c>
      <c r="B2" s="3"/>
      <c r="C2" s="3"/>
    </row>
    <row r="3" spans="1:6" ht="15.75">
      <c r="A3" s="25"/>
      <c r="B3" s="3"/>
      <c r="C3" s="3"/>
    </row>
    <row r="4" spans="1:6">
      <c r="A4" s="3" t="s">
        <v>15</v>
      </c>
      <c r="B4" s="3"/>
      <c r="C4" s="3"/>
    </row>
    <row r="5" spans="1:6">
      <c r="A5" s="3"/>
      <c r="B5" s="3"/>
      <c r="C5" s="3"/>
    </row>
    <row r="6" spans="1:6" ht="15.75" thickBot="1">
      <c r="A6" s="23" t="s">
        <v>24</v>
      </c>
    </row>
    <row r="7" spans="1:6">
      <c r="A7" s="6" t="s">
        <v>0</v>
      </c>
      <c r="B7" s="7"/>
      <c r="C7" s="24" t="s">
        <v>22</v>
      </c>
    </row>
    <row r="8" spans="1:6">
      <c r="A8" s="6" t="s">
        <v>1</v>
      </c>
      <c r="B8" s="5"/>
      <c r="C8" s="30" t="s">
        <v>29</v>
      </c>
    </row>
    <row r="9" spans="1:6">
      <c r="A9" s="6" t="s">
        <v>2</v>
      </c>
      <c r="B9" s="9">
        <f>B7*B8</f>
        <v>0</v>
      </c>
      <c r="C9" s="8"/>
    </row>
    <row r="10" spans="1:6">
      <c r="A10" s="6" t="s">
        <v>3</v>
      </c>
      <c r="B10" s="5"/>
      <c r="C10" s="24" t="s">
        <v>22</v>
      </c>
    </row>
    <row r="11" spans="1:6">
      <c r="A11" s="22" t="s">
        <v>20</v>
      </c>
      <c r="B11" s="10"/>
      <c r="C11" s="24" t="s">
        <v>23</v>
      </c>
    </row>
    <row r="12" spans="1:6">
      <c r="A12" s="6" t="s">
        <v>4</v>
      </c>
      <c r="B12" s="11">
        <f>SUM(B9:B11)</f>
        <v>0</v>
      </c>
      <c r="C12" s="8"/>
    </row>
    <row r="13" spans="1:6" ht="15.75" thickBot="1">
      <c r="A13" s="21" t="s">
        <v>16</v>
      </c>
      <c r="B13" s="12"/>
      <c r="C13" t="s">
        <v>37</v>
      </c>
    </row>
    <row r="14" spans="1:6" ht="15.75" thickBot="1">
      <c r="A14" s="2" t="s">
        <v>14</v>
      </c>
      <c r="B14" s="28">
        <f>ROUND(B12*B13,0)</f>
        <v>0</v>
      </c>
      <c r="C14" s="31" t="s">
        <v>32</v>
      </c>
      <c r="D14" s="8"/>
      <c r="F14" s="8"/>
    </row>
    <row r="15" spans="1:6">
      <c r="A15" s="8"/>
      <c r="C15" s="8"/>
    </row>
    <row r="16" spans="1:6" ht="15.75" thickBot="1">
      <c r="A16" s="23" t="s">
        <v>5</v>
      </c>
      <c r="B16" s="8"/>
      <c r="C16" s="8"/>
    </row>
    <row r="17" spans="1:10" ht="15.75" thickBot="1">
      <c r="A17" s="2" t="s">
        <v>6</v>
      </c>
      <c r="B17" s="13">
        <f>ROUNDDOWN(B14/1.338,0)</f>
        <v>0</v>
      </c>
      <c r="C17" s="8"/>
      <c r="D17" s="8"/>
      <c r="E17" s="8"/>
      <c r="F17" s="8"/>
      <c r="G17" s="8"/>
      <c r="H17" s="8"/>
      <c r="I17" s="8"/>
      <c r="J17" s="8"/>
    </row>
    <row r="18" spans="1:10">
      <c r="A18" s="6" t="s">
        <v>7</v>
      </c>
      <c r="B18" s="14">
        <f>ROUNDUP(B17*0.09,0)</f>
        <v>0</v>
      </c>
      <c r="C18" s="8"/>
    </row>
    <row r="19" spans="1:10">
      <c r="A19" s="21" t="s">
        <v>8</v>
      </c>
      <c r="B19" s="15">
        <f>ROUNDUP(B17*0.248,0)</f>
        <v>0</v>
      </c>
      <c r="C19" s="8"/>
    </row>
    <row r="20" spans="1:10">
      <c r="A20" s="21" t="s">
        <v>17</v>
      </c>
      <c r="B20" s="16">
        <f>SUM(B18:B19)</f>
        <v>0</v>
      </c>
      <c r="C20" s="8"/>
    </row>
    <row r="21" spans="1:10">
      <c r="A21" s="6" t="s">
        <v>9</v>
      </c>
      <c r="B21" s="15">
        <f>ROUNDUP(B17,-2)</f>
        <v>0</v>
      </c>
      <c r="C21" s="8"/>
    </row>
    <row r="22" spans="1:10">
      <c r="A22" s="6" t="s">
        <v>10</v>
      </c>
      <c r="B22" s="15">
        <f>B21*0.15</f>
        <v>0</v>
      </c>
      <c r="C22" t="s">
        <v>33</v>
      </c>
    </row>
    <row r="23" spans="1:10">
      <c r="A23" s="20" t="s">
        <v>13</v>
      </c>
      <c r="B23" s="15">
        <v>2570</v>
      </c>
      <c r="C23" s="31" t="s">
        <v>27</v>
      </c>
    </row>
    <row r="24" spans="1:10">
      <c r="A24" s="6" t="s">
        <v>11</v>
      </c>
      <c r="B24" s="15">
        <f>MAX(0,B22-B23)</f>
        <v>0</v>
      </c>
      <c r="C24" s="8"/>
    </row>
    <row r="25" spans="1:10">
      <c r="A25" s="21" t="s">
        <v>12</v>
      </c>
      <c r="B25" s="15">
        <f>ROUNDUP(B17*0.045, 0)</f>
        <v>0</v>
      </c>
      <c r="C25" s="8"/>
    </row>
    <row r="26" spans="1:10">
      <c r="A26" s="21" t="s">
        <v>18</v>
      </c>
      <c r="B26" s="15">
        <f>ROUNDUP(B17*0.071,0)</f>
        <v>0</v>
      </c>
      <c r="C26" s="29" t="s">
        <v>30</v>
      </c>
    </row>
    <row r="27" spans="1:10" ht="15.75" thickBot="1">
      <c r="A27" s="21" t="s">
        <v>19</v>
      </c>
      <c r="B27" s="17">
        <f>SUM(B25:B26)</f>
        <v>0</v>
      </c>
      <c r="C27" s="8"/>
    </row>
    <row r="28" spans="1:10" ht="15.75" thickBot="1">
      <c r="A28" s="1" t="s">
        <v>21</v>
      </c>
      <c r="B28" s="18">
        <f>B17-B27-B24</f>
        <v>0</v>
      </c>
      <c r="C28" s="19"/>
    </row>
    <row r="29" spans="1:10">
      <c r="A29" s="8"/>
      <c r="B29" s="8"/>
      <c r="C29" s="8"/>
    </row>
    <row r="30" spans="1:10">
      <c r="A30" s="34" t="s">
        <v>36</v>
      </c>
      <c r="B30" s="26" t="s">
        <v>28</v>
      </c>
      <c r="C30" s="27"/>
    </row>
    <row r="31" spans="1:10">
      <c r="A31" s="35" t="s">
        <v>34</v>
      </c>
      <c r="B31" s="36" t="s">
        <v>35</v>
      </c>
      <c r="C31" s="27"/>
    </row>
    <row r="32" spans="1:10" ht="300">
      <c r="A32" s="4" t="s">
        <v>26</v>
      </c>
      <c r="B32" s="8"/>
      <c r="C32" s="8"/>
    </row>
    <row r="33" spans="1:3">
      <c r="A33" s="8"/>
      <c r="B33" s="8"/>
      <c r="C33" s="8"/>
    </row>
  </sheetData>
  <sheetProtection sheet="1" objects="1" scenarios="1"/>
  <dataValidations count="1">
    <dataValidation type="list" allowBlank="1" showInputMessage="1" showErrorMessage="1" sqref="B8" xr:uid="{0E7FCA37-0EB5-4C5E-A882-7B9E53F88673}">
      <mc:AlternateContent xmlns:x12ac="http://schemas.microsoft.com/office/spreadsheetml/2011/1/ac" xmlns:mc="http://schemas.openxmlformats.org/markup-compatibility/2006">
        <mc:Choice Requires="x12ac">
          <x12ac:list>"0,791"," 0,941","0,974"</x12ac:list>
        </mc:Choice>
        <mc:Fallback>
          <formula1>"0,791, 0,941,0,974"</formula1>
        </mc:Fallback>
      </mc:AlternateContent>
    </dataValidation>
  </dataValidations>
  <hyperlinks>
    <hyperlink ref="B31" r:id="rId1" xr:uid="{38F80E62-D1C4-40E1-A869-8ACC0A49C16C}"/>
    <hyperlink ref="B30" r:id="rId2" xr:uid="{FF2A6264-2D39-445D-BB63-87E2DA700B4B}"/>
  </hyperlinks>
  <pageMargins left="0.7" right="0.7" top="0.75" bottom="0.75" header="0.3" footer="0.3"/>
  <pageSetup paperSize="9" orientation="portrait" verticalDpi="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0ad6c27-022a-45db-8821-272271777d2d">
      <Terms xmlns="http://schemas.microsoft.com/office/infopath/2007/PartnerControls"/>
    </lcf76f155ced4ddcb4097134ff3c332f>
    <TaxCatchAll xmlns="bd4eae9a-d96d-4e70-a5d8-5d93cade538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DBFCB7B0B516646A7184EB476BD20CD" ma:contentTypeVersion="16" ma:contentTypeDescription="Vytvoří nový dokument" ma:contentTypeScope="" ma:versionID="906c09271b5be5ae03e751a8cc48c061">
  <xsd:schema xmlns:xsd="http://www.w3.org/2001/XMLSchema" xmlns:xs="http://www.w3.org/2001/XMLSchema" xmlns:p="http://schemas.microsoft.com/office/2006/metadata/properties" xmlns:ns2="a0ad6c27-022a-45db-8821-272271777d2d" xmlns:ns3="bd4eae9a-d96d-4e70-a5d8-5d93cade5384" targetNamespace="http://schemas.microsoft.com/office/2006/metadata/properties" ma:root="true" ma:fieldsID="740d44c9b1b727a048c1e7d1b5b4d608" ns2:_="" ns3:_="">
    <xsd:import namespace="a0ad6c27-022a-45db-8821-272271777d2d"/>
    <xsd:import namespace="bd4eae9a-d96d-4e70-a5d8-5d93cade538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OCR"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ad6c27-022a-45db-8821-272271777d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ů" ma:readOnly="false" ma:fieldId="{5cf76f15-5ced-4ddc-b409-7134ff3c332f}" ma:taxonomyMulti="true" ma:sspId="b119855f-cfdc-4d27-a71e-8010d6e4b2ce"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4eae9a-d96d-4e70-a5d8-5d93cade538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dfd8b33-c13f-4831-96f2-89b137aafb17}" ma:internalName="TaxCatchAll" ma:showField="CatchAllData" ma:web="bd4eae9a-d96d-4e70-a5d8-5d93cade538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8DA6E6-FFBA-4578-8783-931FA914B485}">
  <ds:schemaRefs>
    <ds:schemaRef ds:uri="http://schemas.microsoft.com/office/2006/metadata/properties"/>
    <ds:schemaRef ds:uri="bd4eae9a-d96d-4e70-a5d8-5d93cade5384"/>
    <ds:schemaRef ds:uri="http://purl.org/dc/elements/1.1/"/>
    <ds:schemaRef ds:uri="http://schemas.microsoft.com/office/2006/documentManagement/types"/>
    <ds:schemaRef ds:uri="http://purl.org/dc/terms/"/>
    <ds:schemaRef ds:uri="http://schemas.microsoft.com/office/infopath/2007/PartnerControls"/>
    <ds:schemaRef ds:uri="http://purl.org/dc/dcmitype/"/>
    <ds:schemaRef ds:uri="http://schemas.openxmlformats.org/package/2006/metadata/core-properties"/>
    <ds:schemaRef ds:uri="a0ad6c27-022a-45db-8821-272271777d2d"/>
    <ds:schemaRef ds:uri="http://www.w3.org/XML/1998/namespace"/>
  </ds:schemaRefs>
</ds:datastoreItem>
</file>

<file path=customXml/itemProps2.xml><?xml version="1.0" encoding="utf-8"?>
<ds:datastoreItem xmlns:ds="http://schemas.openxmlformats.org/officeDocument/2006/customXml" ds:itemID="{3CDCCC06-6041-4F59-9F0B-DD320824F958}">
  <ds:schemaRefs>
    <ds:schemaRef ds:uri="http://schemas.microsoft.com/sharepoint/v3/contenttype/forms"/>
  </ds:schemaRefs>
</ds:datastoreItem>
</file>

<file path=customXml/itemProps3.xml><?xml version="1.0" encoding="utf-8"?>
<ds:datastoreItem xmlns:ds="http://schemas.openxmlformats.org/officeDocument/2006/customXml" ds:itemID="{2AB3EA90-71DC-423C-8FE0-44F67118F6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ad6c27-022a-45db-8821-272271777d2d"/>
    <ds:schemaRef ds:uri="bd4eae9a-d96d-4e70-a5d8-5d93cade53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Calculator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Lojkova Milena TC</dc:creator>
  <cp:keywords/>
  <dc:description/>
  <cp:lastModifiedBy>Lojkova Milena TC</cp:lastModifiedBy>
  <cp:revision/>
  <dcterms:created xsi:type="dcterms:W3CDTF">2015-06-05T18:19:34Z</dcterms:created>
  <dcterms:modified xsi:type="dcterms:W3CDTF">2026-08-20T09:39:58Z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0x010100BDBFCB7B0B516646A7184EB476BD20CD</vt:lpwstr>
  </property>
  <property fmtid="{D5CDD505-2E9C-101B-9397-08002B2CF9AE}" pid="3" name="MediaServiceImageTags">
    <vt:lpwstr/>
  </property>
</Properties>
</file>